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<sst xmlns="http://schemas.openxmlformats.org/spreadsheetml/2006/main" count="52" uniqueCount="36">
  <si>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附件1：</t>
  </si>
  <si>
    <t>2024年武胜县企业吸纳脱贫人口岗位补贴和社保补贴公示表</t>
  </si>
  <si>
    <t>序号</t>
  </si>
  <si>
    <t>企业名称</t>
  </si>
  <si>
    <t>姓名</t>
  </si>
  <si>
    <t>身份证号码</t>
  </si>
  <si>
    <t>补贴月度</t>
  </si>
  <si>
    <t>申请金额</t>
  </si>
  <si>
    <t>实际补贴金额</t>
  </si>
  <si>
    <t>合计</t>
  </si>
  <si>
    <t>备注</t>
  </si>
  <si>
    <t>岗位补贴</t>
  </si>
  <si>
    <t>养老保险补贴</t>
  </si>
  <si>
    <t>医疗保险补贴</t>
  </si>
  <si>
    <t>失业保险补贴</t>
  </si>
  <si>
    <t>四川民康电器有限公司</t>
  </si>
  <si>
    <t>陈松</t>
  </si>
  <si>
    <t>51162219******3711</t>
  </si>
  <si>
    <t>202312-202406</t>
  </si>
  <si>
    <t>陈俭</t>
  </si>
  <si>
    <t>51292819******3873</t>
  </si>
  <si>
    <t>谭春容</t>
  </si>
  <si>
    <t>51292819******5341</t>
  </si>
  <si>
    <t>李芳芳</t>
  </si>
  <si>
    <t>51162219******3425</t>
  </si>
  <si>
    <t>赵群</t>
  </si>
  <si>
    <t>45272919******076X</t>
  </si>
  <si>
    <t>文勇</t>
  </si>
  <si>
    <t>51292819******2217</t>
  </si>
  <si>
    <t>202404-202406</t>
  </si>
  <si>
    <t>李正谷</t>
  </si>
  <si>
    <t>53262219******1522</t>
  </si>
  <si>
    <t>202401-202406</t>
  </si>
  <si>
    <t>胡艳</t>
  </si>
  <si>
    <t>51362319******1622</t>
  </si>
  <si>
    <t>202403-202406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</si>
</sst>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缴费花名册" xfId="49"/>
    <cellStyle name="常规 1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13"/>
  <sheetViews>
    <sheetView tabSelected="1" workbookViewId="0">
      <selection activeCell="D5" sqref="D5"/>
    </sheetView>
  </sheetViews>
  <sheetFormatPr defaultColWidth="9" defaultRowHeight="13.5"/>
  <cols>
    <col min="1" max="1" width="3.5" style="1" customWidth="1"/>
    <col min="2" max="2" width="23.3" style="1" customWidth="1"/>
    <col min="3" max="3" width="7.05833333333333" style="5" customWidth="1"/>
    <col min="4" max="4" width="18.175" style="5" customWidth="1"/>
    <col min="5" max="5" width="12.875" style="5" customWidth="1"/>
    <col min="6" max="6" width="6.75" style="5" customWidth="1"/>
    <col min="7" max="7" width="8.43333333333333" style="5" customWidth="1"/>
    <col min="8" max="8" width="9.40833333333333" style="5" customWidth="1"/>
    <col min="9" max="9" width="7.11666666666667" style="5" customWidth="1"/>
    <col min="10" max="10" width="6.875" style="5" customWidth="1"/>
    <col min="11" max="11" width="9.65" style="5" customWidth="1"/>
    <col min="12" max="12" width="8.75833333333333" style="5" customWidth="1"/>
    <col min="13" max="13" width="8.075" style="5" customWidth="1"/>
    <col min="14" max="14" width="9.125" style="5" customWidth="1"/>
    <col min="15" max="15" width="9.375" style="1" customWidth="1"/>
    <col min="16" max="16384" width="9" style="1"/>
  </cols>
  <sheetData>
    <row r="1" spans="1:2">
      <c r="A1" s="6" t="s">
        <v>0</v>
      </c>
      <c r="B1" s="6"/>
    </row>
    <row r="2" s="1" customFormat="1" ht="3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1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 t="s">
        <v>8</v>
      </c>
      <c r="K3" s="8"/>
      <c r="L3" s="8"/>
      <c r="M3" s="8"/>
      <c r="N3" s="8" t="s">
        <v>9</v>
      </c>
      <c r="O3" s="8" t="s">
        <v>10</v>
      </c>
    </row>
    <row r="4" s="2" customFormat="1" ht="30" customHeight="1" spans="1:15">
      <c r="A4" s="8"/>
      <c r="B4" s="8"/>
      <c r="C4" s="8"/>
      <c r="D4" s="8"/>
      <c r="E4" s="8"/>
      <c r="F4" s="8" t="s">
        <v>11</v>
      </c>
      <c r="G4" s="9" t="s">
        <v>12</v>
      </c>
      <c r="H4" s="9" t="s">
        <v>13</v>
      </c>
      <c r="I4" s="9" t="s">
        <v>14</v>
      </c>
      <c r="J4" s="8" t="s">
        <v>11</v>
      </c>
      <c r="K4" s="9" t="s">
        <v>12</v>
      </c>
      <c r="L4" s="9" t="s">
        <v>13</v>
      </c>
      <c r="M4" s="9" t="s">
        <v>14</v>
      </c>
      <c r="N4" s="8"/>
      <c r="O4" s="8"/>
    </row>
    <row r="5" s="3" customFormat="1" ht="25" customHeight="1" spans="1:15">
      <c r="A5" s="10">
        <v>1</v>
      </c>
      <c r="B5" s="10" t="s">
        <v>15</v>
      </c>
      <c r="C5" s="10" t="s">
        <v>16</v>
      </c>
      <c r="D5" s="10" t="s">
        <v>17</v>
      </c>
      <c r="E5" s="11" t="s">
        <v>18</v>
      </c>
      <c r="F5" s="10">
        <f t="shared" ref="F5:F9" si="0">650*7</f>
        <v>4550</v>
      </c>
      <c r="G5" s="11">
        <f t="shared" ref="G5:G9" si="1">679.36*7</f>
        <v>4755.52</v>
      </c>
      <c r="H5" s="11">
        <f>352.82*1+367.97*6</f>
        <v>2560.64</v>
      </c>
      <c r="I5" s="11">
        <f t="shared" ref="I5:I9" si="2">25.48*7</f>
        <v>178.36</v>
      </c>
      <c r="J5" s="11">
        <f t="shared" ref="J5:J9" si="3">650*7</f>
        <v>4550</v>
      </c>
      <c r="K5" s="11">
        <f t="shared" ref="K5:K9" si="4">679.36*7</f>
        <v>4755.52</v>
      </c>
      <c r="L5" s="11">
        <f t="shared" ref="L5:L9" si="5">352.82+367.97*6</f>
        <v>2560.64</v>
      </c>
      <c r="M5" s="11">
        <f t="shared" ref="M5:M9" si="6">25.48*7</f>
        <v>178.36</v>
      </c>
      <c r="N5" s="11">
        <f t="shared" ref="N5:N12" si="7">SUM(J5:M5)</f>
        <v>12044.52</v>
      </c>
      <c r="O5" s="11"/>
    </row>
    <row r="6" s="3" customFormat="1" ht="25" customHeight="1" spans="1:15">
      <c r="A6" s="10">
        <v>2</v>
      </c>
      <c r="B6" s="10" t="s">
        <v>15</v>
      </c>
      <c r="C6" s="10" t="s">
        <v>19</v>
      </c>
      <c r="D6" s="10" t="s">
        <v>20</v>
      </c>
      <c r="E6" s="11" t="s">
        <v>18</v>
      </c>
      <c r="F6" s="10">
        <f t="shared" si="0"/>
        <v>4550</v>
      </c>
      <c r="G6" s="11">
        <f t="shared" si="1"/>
        <v>4755.52</v>
      </c>
      <c r="H6" s="11">
        <f>352.82*1+367.97*6</f>
        <v>2560.64</v>
      </c>
      <c r="I6" s="11">
        <f t="shared" si="2"/>
        <v>178.36</v>
      </c>
      <c r="J6" s="11">
        <f t="shared" si="3"/>
        <v>4550</v>
      </c>
      <c r="K6" s="11">
        <f t="shared" si="4"/>
        <v>4755.52</v>
      </c>
      <c r="L6" s="11">
        <f t="shared" si="5"/>
        <v>2560.64</v>
      </c>
      <c r="M6" s="11">
        <f t="shared" si="6"/>
        <v>178.36</v>
      </c>
      <c r="N6" s="11">
        <f t="shared" si="7"/>
        <v>12044.52</v>
      </c>
      <c r="O6" s="11"/>
    </row>
    <row r="7" s="3" customFormat="1" ht="25" customHeight="1" spans="1:15">
      <c r="A7" s="10">
        <v>3</v>
      </c>
      <c r="B7" s="10" t="s">
        <v>15</v>
      </c>
      <c r="C7" s="10" t="s">
        <v>21</v>
      </c>
      <c r="D7" s="10" t="s">
        <v>22</v>
      </c>
      <c r="E7" s="11" t="s">
        <v>18</v>
      </c>
      <c r="F7" s="10">
        <f t="shared" si="0"/>
        <v>4550</v>
      </c>
      <c r="G7" s="11">
        <f t="shared" si="1"/>
        <v>4755.52</v>
      </c>
      <c r="H7" s="11">
        <f t="shared" ref="H7:H9" si="8">352.82*7</f>
        <v>2469.74</v>
      </c>
      <c r="I7" s="11">
        <f t="shared" si="2"/>
        <v>178.36</v>
      </c>
      <c r="J7" s="11">
        <f t="shared" si="3"/>
        <v>4550</v>
      </c>
      <c r="K7" s="11">
        <f t="shared" si="4"/>
        <v>4755.52</v>
      </c>
      <c r="L7" s="11">
        <f t="shared" si="5"/>
        <v>2560.64</v>
      </c>
      <c r="M7" s="11">
        <f t="shared" si="6"/>
        <v>178.36</v>
      </c>
      <c r="N7" s="11">
        <f t="shared" si="7"/>
        <v>12044.52</v>
      </c>
      <c r="O7" s="11"/>
    </row>
    <row r="8" s="3" customFormat="1" ht="25" customHeight="1" spans="1:15">
      <c r="A8" s="10">
        <v>4</v>
      </c>
      <c r="B8" s="10" t="s">
        <v>15</v>
      </c>
      <c r="C8" s="10" t="s">
        <v>23</v>
      </c>
      <c r="D8" s="10" t="s">
        <v>24</v>
      </c>
      <c r="E8" s="11" t="s">
        <v>18</v>
      </c>
      <c r="F8" s="10">
        <f t="shared" si="0"/>
        <v>4550</v>
      </c>
      <c r="G8" s="11">
        <f t="shared" si="1"/>
        <v>4755.52</v>
      </c>
      <c r="H8" s="11">
        <f t="shared" si="8"/>
        <v>2469.74</v>
      </c>
      <c r="I8" s="11">
        <f t="shared" si="2"/>
        <v>178.36</v>
      </c>
      <c r="J8" s="11">
        <f t="shared" si="3"/>
        <v>4550</v>
      </c>
      <c r="K8" s="11">
        <f t="shared" si="4"/>
        <v>4755.52</v>
      </c>
      <c r="L8" s="11">
        <f t="shared" si="5"/>
        <v>2560.64</v>
      </c>
      <c r="M8" s="11">
        <f t="shared" si="6"/>
        <v>178.36</v>
      </c>
      <c r="N8" s="11">
        <f t="shared" si="7"/>
        <v>12044.52</v>
      </c>
      <c r="O8" s="11"/>
    </row>
    <row r="9" s="3" customFormat="1" ht="25" customHeight="1" spans="1:15">
      <c r="A9" s="10">
        <v>5</v>
      </c>
      <c r="B9" s="10" t="s">
        <v>15</v>
      </c>
      <c r="C9" s="10" t="s">
        <v>25</v>
      </c>
      <c r="D9" s="10" t="s">
        <v>26</v>
      </c>
      <c r="E9" s="11" t="s">
        <v>18</v>
      </c>
      <c r="F9" s="10">
        <f t="shared" si="0"/>
        <v>4550</v>
      </c>
      <c r="G9" s="11">
        <f t="shared" si="1"/>
        <v>4755.52</v>
      </c>
      <c r="H9" s="11">
        <f t="shared" si="8"/>
        <v>2469.74</v>
      </c>
      <c r="I9" s="11">
        <f t="shared" si="2"/>
        <v>178.36</v>
      </c>
      <c r="J9" s="11">
        <f t="shared" si="3"/>
        <v>4550</v>
      </c>
      <c r="K9" s="11">
        <f t="shared" si="4"/>
        <v>4755.52</v>
      </c>
      <c r="L9" s="11">
        <f t="shared" si="5"/>
        <v>2560.64</v>
      </c>
      <c r="M9" s="11">
        <f t="shared" si="6"/>
        <v>178.36</v>
      </c>
      <c r="N9" s="11">
        <f t="shared" si="7"/>
        <v>12044.52</v>
      </c>
      <c r="O9" s="11"/>
    </row>
    <row r="10" s="3" customFormat="1" ht="25" customHeight="1" spans="1:15">
      <c r="A10" s="10">
        <v>6</v>
      </c>
      <c r="B10" s="10" t="s">
        <v>15</v>
      </c>
      <c r="C10" s="10" t="s">
        <v>27</v>
      </c>
      <c r="D10" s="10" t="s">
        <v>28</v>
      </c>
      <c r="E10" s="11" t="s">
        <v>29</v>
      </c>
      <c r="F10" s="10">
        <f>650*3</f>
        <v>1950</v>
      </c>
      <c r="G10" s="11">
        <f>679.36*3</f>
        <v>2038.08</v>
      </c>
      <c r="H10" s="11">
        <f>352.82*3</f>
        <v>1058.46</v>
      </c>
      <c r="I10" s="11">
        <f>25.48*3</f>
        <v>76.44</v>
      </c>
      <c r="J10" s="10">
        <f>650*3</f>
        <v>1950</v>
      </c>
      <c r="K10" s="11">
        <f>679.36*3</f>
        <v>2038.08</v>
      </c>
      <c r="L10" s="11">
        <f>367.97*3</f>
        <v>1103.91</v>
      </c>
      <c r="M10" s="11">
        <f>25.48*3</f>
        <v>76.44</v>
      </c>
      <c r="N10" s="11">
        <f t="shared" si="7"/>
        <v>5168.43</v>
      </c>
      <c r="O10" s="11"/>
    </row>
    <row r="11" s="3" customFormat="1" ht="25" customHeight="1" spans="1:15">
      <c r="A11" s="10">
        <v>7</v>
      </c>
      <c r="B11" s="10" t="s">
        <v>15</v>
      </c>
      <c r="C11" s="10" t="s">
        <v>30</v>
      </c>
      <c r="D11" s="10" t="s">
        <v>31</v>
      </c>
      <c r="E11" s="11" t="s">
        <v>32</v>
      </c>
      <c r="F11" s="10">
        <f>650*6</f>
        <v>3900</v>
      </c>
      <c r="G11" s="11">
        <f>679.36*6</f>
        <v>4076.16</v>
      </c>
      <c r="H11" s="11">
        <f>367.97*6</f>
        <v>2207.82</v>
      </c>
      <c r="I11" s="11">
        <f>25.48*6</f>
        <v>152.88</v>
      </c>
      <c r="J11" s="11">
        <f>650*6</f>
        <v>3900</v>
      </c>
      <c r="K11" s="11">
        <f>679.36*6</f>
        <v>4076.16</v>
      </c>
      <c r="L11" s="11">
        <f>367.97*6</f>
        <v>2207.82</v>
      </c>
      <c r="M11" s="11">
        <f>25.48*6</f>
        <v>152.88</v>
      </c>
      <c r="N11" s="11">
        <f t="shared" si="7"/>
        <v>10336.86</v>
      </c>
      <c r="O11" s="11"/>
    </row>
    <row r="12" s="3" customFormat="1" ht="25" customHeight="1" spans="1:15">
      <c r="A12" s="10">
        <v>8</v>
      </c>
      <c r="B12" s="10" t="s">
        <v>15</v>
      </c>
      <c r="C12" s="10" t="s">
        <v>33</v>
      </c>
      <c r="D12" s="10" t="s">
        <v>34</v>
      </c>
      <c r="E12" s="11" t="s">
        <v>35</v>
      </c>
      <c r="F12" s="10">
        <f>650*4</f>
        <v>2600</v>
      </c>
      <c r="G12" s="11">
        <f>679.36*4</f>
        <v>2717.44</v>
      </c>
      <c r="H12" s="11">
        <f>367.97*4</f>
        <v>1471.88</v>
      </c>
      <c r="I12" s="11">
        <f>25.48*4</f>
        <v>101.92</v>
      </c>
      <c r="J12" s="11">
        <f>650*4</f>
        <v>2600</v>
      </c>
      <c r="K12" s="11">
        <f>679.36*4</f>
        <v>2717.44</v>
      </c>
      <c r="L12" s="11">
        <f>367.97*4</f>
        <v>1471.88</v>
      </c>
      <c r="M12" s="11">
        <f>25.48*4</f>
        <v>101.92</v>
      </c>
      <c r="N12" s="11">
        <f t="shared" si="7"/>
        <v>6891.24</v>
      </c>
      <c r="O12" s="11"/>
    </row>
    <row r="13" s="4" customFormat="1" ht="25" customHeight="1" spans="1:15">
      <c r="A13" s="10" t="s">
        <v>9</v>
      </c>
      <c r="B13" s="10"/>
      <c r="C13" s="10"/>
      <c r="D13" s="10"/>
      <c r="E13" s="10"/>
      <c r="F13" s="11">
        <f t="shared" ref="F13:M13" si="9">SUM(F5:F12)</f>
        <v>31200</v>
      </c>
      <c r="G13" s="11">
        <f t="shared" si="9"/>
        <v>32609.28</v>
      </c>
      <c r="H13" s="11">
        <f t="shared" si="9"/>
        <v>17268.66</v>
      </c>
      <c r="I13" s="11">
        <f t="shared" si="9"/>
        <v>1223.04</v>
      </c>
      <c r="J13" s="11">
        <f t="shared" si="9"/>
        <v>31200</v>
      </c>
      <c r="K13" s="11">
        <f t="shared" si="9"/>
        <v>32609.28</v>
      </c>
      <c r="L13" s="11">
        <f t="shared" si="9"/>
        <v>17586.81</v>
      </c>
      <c r="M13" s="11">
        <f t="shared" si="9"/>
        <v>1223.04</v>
      </c>
      <c r="N13" s="11">
        <f>SUM(N5:N12)</f>
        <v>82619.13</v>
      </c>
      <c r="O13" s="11"/>
    </row>
  </sheetData>
  <protectedRanges>
    <protectedRange sqref="C6" name="区域1_2_2"/>
    <protectedRange sqref="D6" name="区域2_12_9_4_2"/>
    <protectedRange sqref="D5" name="区域2_12_9_4"/>
  </protectedRanges>
  <mergeCells count="12">
    <mergeCell ref="A1:B1"/>
    <mergeCell ref="A2:N2"/>
    <mergeCell ref="F3:I3"/>
    <mergeCell ref="J3:M3"/>
    <mergeCell ref="A13:E13"/>
    <mergeCell ref="A3:A4"/>
    <mergeCell ref="B3:B4"/>
    <mergeCell ref="C3:C4"/>
    <mergeCell ref="D3:D4"/>
    <mergeCell ref="E3:E4"/>
    <mergeCell ref="N3:N4"/>
    <mergeCell ref="O3:O4"/>
  </mergeCells>
  <conditionalFormatting sqref="D2:D13">
    <cfRule type="duplicateValues" dxfId="0" priority="6"/>
  </conditionalFormatting>
  <pageMargins left="0.75" right="0.472222222222222" top="0.629861111111111" bottom="0.66875" header="0.5" footer="0.5"/>
  <pageSetup paperSize="9" scale="9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2_2" rangeCreator="" othersAccessPermission="edit"/>
    <arrUserId title="区域2_12_9_4_2" rangeCreator="" othersAccessPermission="edit"/>
    <arrUserId title="区域2_12_9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Teddy(_べ)</cp:lastModifiedBy>
  <dcterms:created xsi:type="dcterms:W3CDTF">2023-03-07T08:37:00Z</dcterms:created>
  <dcterms:modified xsi:type="dcterms:W3CDTF">2024-08-19T01:50:28Z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49B26FE92C9D453BAA6D900E270E6C0A_13</vt:lpwstr>
  </property>
  <property fmtid="{D5CDD505-2E9C-101B-9397-08002B2CF9AE}" pid="3" name="KSOProductBuildVer">
    <vt:lpwstr>2052-12.1.0.17827</vt:lpwstr>
  </property>
</Properties>
</file>